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460" windowHeight="6588" tabRatio="778" activeTab="0"/>
  </bookViews>
  <sheets>
    <sheet name="hellemmes 2014 2ème tour" sheetId="1" r:id="rId1"/>
    <sheet name="RESULTATS LM" sheetId="2" r:id="rId2"/>
    <sheet name="RES1TOURensemble" sheetId="3" r:id="rId3"/>
  </sheets>
  <definedNames>
    <definedName name="_xlnm.Print_Area" localSheetId="0">'hellemmes 2014 2ème tour'!$A$1:$AE$18</definedName>
    <definedName name="_xlnm.Print_Area" localSheetId="1">'RESULTATS LM'!$A$2:$C$17</definedName>
  </definedNames>
  <calcPr fullCalcOnLoad="1"/>
</workbook>
</file>

<file path=xl/sharedStrings.xml><?xml version="1.0" encoding="utf-8"?>
<sst xmlns="http://schemas.openxmlformats.org/spreadsheetml/2006/main" count="33" uniqueCount="31">
  <si>
    <t>bureau</t>
  </si>
  <si>
    <t>électeurs</t>
  </si>
  <si>
    <t>nom</t>
  </si>
  <si>
    <t>votants</t>
  </si>
  <si>
    <t>CANDIDATS</t>
  </si>
  <si>
    <t>TOTAL</t>
  </si>
  <si>
    <t>abstentions</t>
  </si>
  <si>
    <t>%</t>
  </si>
  <si>
    <t>exprimés/votants</t>
  </si>
  <si>
    <t>nuls/votants</t>
  </si>
  <si>
    <t>ENGRAND</t>
  </si>
  <si>
    <t>JAURES</t>
  </si>
  <si>
    <t>MUSIQUE</t>
  </si>
  <si>
    <t>BERTHELOT</t>
  </si>
  <si>
    <t>FENELON</t>
  </si>
  <si>
    <t>ACACIAS</t>
  </si>
  <si>
    <t>SALENGRO</t>
  </si>
  <si>
    <t>JENNER</t>
  </si>
  <si>
    <t>SEVIGNE</t>
  </si>
  <si>
    <t>HERRIOT</t>
  </si>
  <si>
    <t>DOMBROWSKI</t>
  </si>
  <si>
    <t>procurations</t>
  </si>
  <si>
    <t>HELLEMMES</t>
  </si>
  <si>
    <t>Nombre</t>
  </si>
  <si>
    <t>MAIRIE SALLE PARC</t>
  </si>
  <si>
    <t>COGET</t>
  </si>
  <si>
    <r>
      <t xml:space="preserve">DUMESNIL Jean-Rémy
</t>
    </r>
    <r>
      <rPr>
        <b/>
        <i/>
        <sz val="8"/>
        <rFont val="Calibri"/>
        <family val="2"/>
      </rPr>
      <t>Hellemmes bleu marine</t>
    </r>
  </si>
  <si>
    <r>
      <t xml:space="preserve">MARCHAND Frédéric
</t>
    </r>
    <r>
      <rPr>
        <b/>
        <i/>
        <sz val="8"/>
        <rFont val="Calibri"/>
        <family val="2"/>
      </rPr>
      <t>Hellemmes, la ville, la vie ensemble</t>
    </r>
  </si>
  <si>
    <r>
      <t xml:space="preserve">HUBERT Gisèle
</t>
    </r>
    <r>
      <rPr>
        <b/>
        <i/>
        <sz val="8"/>
        <rFont val="Calibri"/>
        <family val="2"/>
      </rPr>
      <t>Les gens d'Hellemmes</t>
    </r>
  </si>
  <si>
    <r>
      <t xml:space="preserve">BOISARD-VANNIER Caroline
</t>
    </r>
    <r>
      <rPr>
        <b/>
        <i/>
        <sz val="8"/>
        <rFont val="Calibri"/>
        <family val="2"/>
      </rPr>
      <t>Union pour Hellemmes</t>
    </r>
  </si>
  <si>
    <t>ELECTIONS COMMUNALES HELLEMMES 2ème TOUR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</si>
</sst>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0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Calibri"/>
      <family val="2"/>
    </font>
    <font>
      <b/>
      <i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10" fontId="22" fillId="0" borderId="0" xfId="0" applyNumberFormat="1" applyFont="1" applyAlignment="1">
      <alignment vertical="center"/>
    </xf>
    <xf numFmtId="0" fontId="22" fillId="0" borderId="0" xfId="0" applyFont="1" applyAlignment="1">
      <alignment shrinkToFit="1"/>
    </xf>
    <xf numFmtId="10" fontId="25" fillId="22" borderId="10" xfId="0" applyNumberFormat="1" applyFont="1" applyFill="1" applyBorder="1" applyAlignment="1" applyProtection="1">
      <alignment vertical="center" shrinkToFit="1"/>
      <protection/>
    </xf>
    <xf numFmtId="10" fontId="25" fillId="4" borderId="10" xfId="0" applyNumberFormat="1" applyFont="1" applyFill="1" applyBorder="1" applyAlignment="1" applyProtection="1">
      <alignment vertical="center" shrinkToFit="1"/>
      <protection/>
    </xf>
    <xf numFmtId="0" fontId="25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10" fontId="21" fillId="0" borderId="12" xfId="0" applyNumberFormat="1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25" fillId="0" borderId="12" xfId="0" applyFont="1" applyBorder="1" applyAlignment="1">
      <alignment vertical="center" shrinkToFit="1"/>
    </xf>
    <xf numFmtId="0" fontId="25" fillId="0" borderId="13" xfId="0" applyFont="1" applyBorder="1" applyAlignment="1">
      <alignment vertical="center" shrinkToFit="1"/>
    </xf>
    <xf numFmtId="0" fontId="21" fillId="7" borderId="10" xfId="0" applyFont="1" applyFill="1" applyBorder="1" applyAlignment="1">
      <alignment vertical="center" shrinkToFit="1"/>
    </xf>
    <xf numFmtId="10" fontId="21" fillId="7" borderId="10" xfId="0" applyNumberFormat="1" applyFont="1" applyFill="1" applyBorder="1" applyAlignment="1">
      <alignment vertical="center" shrinkToFit="1"/>
    </xf>
    <xf numFmtId="10" fontId="25" fillId="22" borderId="10" xfId="0" applyNumberFormat="1" applyFont="1" applyFill="1" applyBorder="1" applyAlignment="1">
      <alignment horizontal="center" vertical="center" shrinkToFit="1"/>
    </xf>
    <xf numFmtId="10" fontId="25" fillId="4" borderId="10" xfId="0" applyNumberFormat="1" applyFont="1" applyFill="1" applyBorder="1" applyAlignment="1">
      <alignment horizontal="center" vertical="center" shrinkToFit="1"/>
    </xf>
    <xf numFmtId="0" fontId="21" fillId="24" borderId="10" xfId="0" applyFont="1" applyFill="1" applyBorder="1" applyAlignment="1">
      <alignment vertical="center" shrinkToFit="1"/>
    </xf>
    <xf numFmtId="10" fontId="21" fillId="24" borderId="10" xfId="0" applyNumberFormat="1" applyFont="1" applyFill="1" applyBorder="1" applyAlignment="1">
      <alignment vertical="center" shrinkToFit="1"/>
    </xf>
    <xf numFmtId="10" fontId="22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10" fontId="28" fillId="0" borderId="0" xfId="0" applyNumberFormat="1" applyFont="1" applyAlignment="1">
      <alignment horizontal="center"/>
    </xf>
    <xf numFmtId="3" fontId="22" fillId="0" borderId="0" xfId="0" applyNumberFormat="1" applyFont="1" applyAlignment="1">
      <alignment vertical="center"/>
    </xf>
    <xf numFmtId="0" fontId="2" fillId="0" borderId="14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10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10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0" fontId="25" fillId="0" borderId="22" xfId="0" applyFont="1" applyBorder="1" applyAlignment="1">
      <alignment vertical="center"/>
    </xf>
    <xf numFmtId="3" fontId="22" fillId="0" borderId="23" xfId="0" applyNumberFormat="1" applyFont="1" applyBorder="1" applyAlignment="1">
      <alignment horizontal="center" vertical="center"/>
    </xf>
    <xf numFmtId="3" fontId="22" fillId="0" borderId="24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vertical="center"/>
    </xf>
    <xf numFmtId="10" fontId="22" fillId="0" borderId="18" xfId="0" applyNumberFormat="1" applyFont="1" applyBorder="1" applyAlignment="1">
      <alignment vertical="center"/>
    </xf>
    <xf numFmtId="3" fontId="22" fillId="22" borderId="10" xfId="0" applyNumberFormat="1" applyFont="1" applyFill="1" applyBorder="1" applyAlignment="1">
      <alignment vertical="center"/>
    </xf>
    <xf numFmtId="10" fontId="22" fillId="22" borderId="18" xfId="0" applyNumberFormat="1" applyFont="1" applyFill="1" applyBorder="1" applyAlignment="1">
      <alignment vertical="center"/>
    </xf>
    <xf numFmtId="3" fontId="22" fillId="0" borderId="0" xfId="0" applyNumberFormat="1" applyFont="1" applyAlignment="1">
      <alignment/>
    </xf>
    <xf numFmtId="3" fontId="22" fillId="22" borderId="25" xfId="0" applyNumberFormat="1" applyFont="1" applyFill="1" applyBorder="1" applyAlignment="1">
      <alignment vertical="center"/>
    </xf>
    <xf numFmtId="10" fontId="22" fillId="22" borderId="26" xfId="0" applyNumberFormat="1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3" fontId="22" fillId="20" borderId="20" xfId="0" applyNumberFormat="1" applyFont="1" applyFill="1" applyBorder="1" applyAlignment="1">
      <alignment vertical="center"/>
    </xf>
    <xf numFmtId="10" fontId="22" fillId="20" borderId="21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9" fontId="22" fillId="0" borderId="10" xfId="52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10" fontId="22" fillId="0" borderId="10" xfId="52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9" fontId="25" fillId="0" borderId="10" xfId="52" applyFont="1" applyFill="1" applyBorder="1" applyAlignment="1">
      <alignment/>
    </xf>
    <xf numFmtId="0" fontId="25" fillId="0" borderId="10" xfId="0" applyFont="1" applyFill="1" applyBorder="1" applyAlignment="1" applyProtection="1">
      <alignment vertical="center" shrinkToFit="1"/>
      <protection locked="0"/>
    </xf>
    <xf numFmtId="0" fontId="25" fillId="0" borderId="10" xfId="0" applyFont="1" applyFill="1" applyBorder="1" applyAlignment="1" applyProtection="1">
      <alignment horizontal="center" vertical="center" shrinkToFit="1"/>
      <protection locked="0"/>
    </xf>
    <xf numFmtId="0" fontId="24" fillId="24" borderId="10" xfId="0" applyFont="1" applyFill="1" applyBorder="1" applyAlignment="1">
      <alignment vertical="center" shrinkToFit="1"/>
    </xf>
    <xf numFmtId="0" fontId="24" fillId="24" borderId="10" xfId="0" applyFont="1" applyFill="1" applyBorder="1" applyAlignment="1">
      <alignment horizontal="center" vertical="center" shrinkToFit="1"/>
    </xf>
    <xf numFmtId="10" fontId="25" fillId="24" borderId="10" xfId="0" applyNumberFormat="1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vertical="center" shrinkToFit="1"/>
    </xf>
    <xf numFmtId="10" fontId="24" fillId="24" borderId="11" xfId="0" applyNumberFormat="1" applyFont="1" applyFill="1" applyBorder="1" applyAlignment="1">
      <alignment vertical="center" shrinkToFit="1"/>
    </xf>
    <xf numFmtId="10" fontId="25" fillId="24" borderId="10" xfId="0" applyNumberFormat="1" applyFont="1" applyFill="1" applyBorder="1" applyAlignment="1">
      <alignment vertical="center" shrinkToFit="1"/>
    </xf>
    <xf numFmtId="0" fontId="21" fillId="24" borderId="11" xfId="0" applyFont="1" applyFill="1" applyBorder="1" applyAlignment="1">
      <alignment vertical="center" shrinkToFit="1"/>
    </xf>
    <xf numFmtId="10" fontId="21" fillId="24" borderId="11" xfId="0" applyNumberFormat="1" applyFont="1" applyFill="1" applyBorder="1" applyAlignment="1">
      <alignment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3" fontId="25" fillId="24" borderId="10" xfId="0" applyNumberFormat="1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vertical="center" shrinkToFit="1"/>
    </xf>
    <xf numFmtId="0" fontId="27" fillId="24" borderId="10" xfId="0" applyFont="1" applyFill="1" applyBorder="1" applyAlignment="1">
      <alignment vertical="center" shrinkToFit="1"/>
    </xf>
    <xf numFmtId="10" fontId="27" fillId="24" borderId="10" xfId="0" applyNumberFormat="1" applyFont="1" applyFill="1" applyBorder="1" applyAlignment="1">
      <alignment vertical="center" shrinkToFit="1"/>
    </xf>
    <xf numFmtId="0" fontId="26" fillId="7" borderId="10" xfId="0" applyFont="1" applyFill="1" applyBorder="1" applyAlignment="1">
      <alignment vertical="center" wrapText="1" shrinkToFit="1"/>
    </xf>
    <xf numFmtId="0" fontId="22" fillId="0" borderId="17" xfId="0" applyFont="1" applyBorder="1" applyAlignment="1">
      <alignment vertical="center" wrapText="1"/>
    </xf>
    <xf numFmtId="0" fontId="22" fillId="22" borderId="17" xfId="0" applyFont="1" applyFill="1" applyBorder="1" applyAlignment="1">
      <alignment vertical="center" wrapText="1"/>
    </xf>
    <xf numFmtId="0" fontId="22" fillId="22" borderId="27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wrapText="1"/>
    </xf>
    <xf numFmtId="0" fontId="26" fillId="22" borderId="10" xfId="0" applyFont="1" applyFill="1" applyBorder="1" applyAlignment="1">
      <alignment vertical="center" wrapText="1" shrinkToFit="1"/>
    </xf>
    <xf numFmtId="0" fontId="21" fillId="22" borderId="10" xfId="0" applyFont="1" applyFill="1" applyBorder="1" applyAlignment="1">
      <alignment vertical="center" shrinkToFit="1"/>
    </xf>
    <xf numFmtId="10" fontId="21" fillId="22" borderId="10" xfId="0" applyNumberFormat="1" applyFont="1" applyFill="1" applyBorder="1" applyAlignment="1">
      <alignment vertical="center" shrinkToFit="1"/>
    </xf>
    <xf numFmtId="0" fontId="22" fillId="0" borderId="27" xfId="0" applyFont="1" applyFill="1" applyBorder="1" applyAlignment="1">
      <alignment vertical="center" wrapText="1"/>
    </xf>
    <xf numFmtId="3" fontId="22" fillId="0" borderId="25" xfId="0" applyNumberFormat="1" applyFont="1" applyFill="1" applyBorder="1" applyAlignment="1">
      <alignment vertical="center"/>
    </xf>
    <xf numFmtId="10" fontId="22" fillId="0" borderId="26" xfId="0" applyNumberFormat="1" applyFont="1" applyFill="1" applyBorder="1" applyAlignment="1">
      <alignment vertical="center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3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/>
    </xf>
    <xf numFmtId="0" fontId="25" fillId="20" borderId="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2ème TOUR ELECTIONS COMMUNALES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725"/>
          <c:y val="0.14775"/>
          <c:w val="0.49"/>
          <c:h val="0.5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'RESULTATS LM'!$A$13:$A$16</c:f>
              <c:strCache/>
            </c:strRef>
          </c:cat>
          <c:val>
            <c:numRef>
              <c:f>'RESULTATS LM'!$B$13:$B$16</c:f>
              <c:numCache>
                <c:ptCount val="4"/>
                <c:pt idx="0">
                  <c:v>1616</c:v>
                </c:pt>
                <c:pt idx="1">
                  <c:v>2219</c:v>
                </c:pt>
                <c:pt idx="2">
                  <c:v>1025</c:v>
                </c:pt>
                <c:pt idx="3">
                  <c:v>950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'RESULTATS LM'!$A$13:$A$16</c:f>
              <c:strCache/>
            </c:strRef>
          </c:cat>
          <c:val>
            <c:numRef>
              <c:f>'RESULTATS LM'!$C$13:$C$16</c:f>
              <c:numCache>
                <c:ptCount val="4"/>
                <c:pt idx="0">
                  <c:v>0.27814113597246126</c:v>
                </c:pt>
                <c:pt idx="1">
                  <c:v>0.3819277108433735</c:v>
                </c:pt>
                <c:pt idx="2">
                  <c:v>0.1764199655765921</c:v>
                </c:pt>
                <c:pt idx="3">
                  <c:v>0.16351118760757316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3</xdr:row>
      <xdr:rowOff>38100</xdr:rowOff>
    </xdr:from>
    <xdr:to>
      <xdr:col>11</xdr:col>
      <xdr:colOff>28575</xdr:colOff>
      <xdr:row>14</xdr:row>
      <xdr:rowOff>0</xdr:rowOff>
    </xdr:to>
    <xdr:graphicFrame>
      <xdr:nvGraphicFramePr>
        <xdr:cNvPr id="1" name="Graphique 2"/>
        <xdr:cNvGraphicFramePr/>
      </xdr:nvGraphicFramePr>
      <xdr:xfrm>
        <a:off x="4695825" y="723900"/>
        <a:ext cx="54673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9"/>
  <sheetViews>
    <sheetView tabSelected="1" zoomScalePageLayoutView="0" workbookViewId="0" topLeftCell="A1">
      <pane xSplit="3" ySplit="6" topLeftCell="J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8" sqref="L18"/>
    </sheetView>
  </sheetViews>
  <sheetFormatPr defaultColWidth="11.421875" defaultRowHeight="12.75"/>
  <cols>
    <col min="1" max="1" width="38.8515625" style="2" customWidth="1"/>
    <col min="2" max="2" width="8.28125" style="2" customWidth="1"/>
    <col min="3" max="3" width="10.421875" style="20" customWidth="1"/>
    <col min="4" max="4" width="6.7109375" style="2" customWidth="1"/>
    <col min="5" max="5" width="6.7109375" style="20" customWidth="1"/>
    <col min="6" max="29" width="6.7109375" style="2" customWidth="1"/>
    <col min="30" max="30" width="6.8515625" style="2" customWidth="1"/>
    <col min="31" max="31" width="7.8515625" style="20" customWidth="1"/>
    <col min="32" max="16384" width="11.421875" style="2" customWidth="1"/>
  </cols>
  <sheetData>
    <row r="1" spans="1:31" ht="19.5" customHeight="1">
      <c r="A1" s="81" t="s">
        <v>30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3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9.5" customHeight="1">
      <c r="A3" s="3"/>
      <c r="B3" s="3"/>
      <c r="C3" s="4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</row>
    <row r="4" spans="1:31" s="5" customFormat="1" ht="30" customHeight="1">
      <c r="A4" s="55" t="s">
        <v>0</v>
      </c>
      <c r="B4" s="79" t="str">
        <f aca="true" t="shared" si="0" ref="B4:C18">AD4</f>
        <v>TOTAL</v>
      </c>
      <c r="C4" s="80"/>
      <c r="D4" s="79">
        <v>251</v>
      </c>
      <c r="E4" s="80"/>
      <c r="F4" s="79">
        <v>252</v>
      </c>
      <c r="G4" s="80"/>
      <c r="H4" s="79">
        <v>253</v>
      </c>
      <c r="I4" s="80"/>
      <c r="J4" s="79">
        <v>254</v>
      </c>
      <c r="K4" s="80"/>
      <c r="L4" s="79">
        <v>255</v>
      </c>
      <c r="M4" s="80"/>
      <c r="N4" s="79">
        <v>256</v>
      </c>
      <c r="O4" s="80"/>
      <c r="P4" s="79">
        <v>257</v>
      </c>
      <c r="Q4" s="80"/>
      <c r="R4" s="79">
        <v>258</v>
      </c>
      <c r="S4" s="80"/>
      <c r="T4" s="79">
        <v>259</v>
      </c>
      <c r="U4" s="80"/>
      <c r="V4" s="79">
        <v>260</v>
      </c>
      <c r="W4" s="80"/>
      <c r="X4" s="79">
        <v>261</v>
      </c>
      <c r="Y4" s="80"/>
      <c r="Z4" s="79">
        <v>262</v>
      </c>
      <c r="AA4" s="80"/>
      <c r="AB4" s="79">
        <v>263</v>
      </c>
      <c r="AC4" s="80"/>
      <c r="AD4" s="56" t="s">
        <v>5</v>
      </c>
      <c r="AE4" s="57" t="s">
        <v>7</v>
      </c>
    </row>
    <row r="5" spans="1:31" s="5" customFormat="1" ht="30" customHeight="1">
      <c r="A5" s="55" t="s">
        <v>2</v>
      </c>
      <c r="B5" s="58"/>
      <c r="C5" s="59"/>
      <c r="D5" s="79" t="s">
        <v>10</v>
      </c>
      <c r="E5" s="80"/>
      <c r="F5" s="79" t="s">
        <v>11</v>
      </c>
      <c r="G5" s="80"/>
      <c r="H5" s="79" t="s">
        <v>12</v>
      </c>
      <c r="I5" s="80"/>
      <c r="J5" s="79" t="s">
        <v>13</v>
      </c>
      <c r="K5" s="80"/>
      <c r="L5" s="79" t="s">
        <v>24</v>
      </c>
      <c r="M5" s="80"/>
      <c r="N5" s="79" t="s">
        <v>14</v>
      </c>
      <c r="O5" s="80"/>
      <c r="P5" s="79" t="s">
        <v>15</v>
      </c>
      <c r="Q5" s="80"/>
      <c r="R5" s="79" t="s">
        <v>16</v>
      </c>
      <c r="S5" s="80"/>
      <c r="T5" s="79" t="s">
        <v>17</v>
      </c>
      <c r="U5" s="80"/>
      <c r="V5" s="79" t="s">
        <v>18</v>
      </c>
      <c r="W5" s="80"/>
      <c r="X5" s="79" t="s">
        <v>19</v>
      </c>
      <c r="Y5" s="80"/>
      <c r="Z5" s="79" t="s">
        <v>25</v>
      </c>
      <c r="AA5" s="80"/>
      <c r="AB5" s="79" t="s">
        <v>20</v>
      </c>
      <c r="AC5" s="80"/>
      <c r="AD5" s="55"/>
      <c r="AE5" s="60"/>
    </row>
    <row r="6" spans="1:31" s="5" customFormat="1" ht="30" customHeight="1">
      <c r="A6" s="55" t="s">
        <v>1</v>
      </c>
      <c r="B6" s="58">
        <f t="shared" si="0"/>
        <v>11799</v>
      </c>
      <c r="C6" s="59"/>
      <c r="D6" s="79">
        <v>867</v>
      </c>
      <c r="E6" s="80"/>
      <c r="F6" s="79">
        <v>1078</v>
      </c>
      <c r="G6" s="80"/>
      <c r="H6" s="79">
        <v>1040</v>
      </c>
      <c r="I6" s="80"/>
      <c r="J6" s="79">
        <v>809</v>
      </c>
      <c r="K6" s="80"/>
      <c r="L6" s="79">
        <v>871</v>
      </c>
      <c r="M6" s="80"/>
      <c r="N6" s="79">
        <v>1006</v>
      </c>
      <c r="O6" s="80"/>
      <c r="P6" s="79">
        <v>1006</v>
      </c>
      <c r="Q6" s="80"/>
      <c r="R6" s="79">
        <v>882</v>
      </c>
      <c r="S6" s="80"/>
      <c r="T6" s="79">
        <v>1053</v>
      </c>
      <c r="U6" s="80"/>
      <c r="V6" s="79">
        <v>932</v>
      </c>
      <c r="W6" s="80"/>
      <c r="X6" s="79">
        <v>494</v>
      </c>
      <c r="Y6" s="80"/>
      <c r="Z6" s="79">
        <v>941</v>
      </c>
      <c r="AA6" s="80"/>
      <c r="AB6" s="79">
        <v>820</v>
      </c>
      <c r="AC6" s="80"/>
      <c r="AD6" s="56">
        <f>SUM(D6:AB6)</f>
        <v>11799</v>
      </c>
      <c r="AE6" s="57"/>
    </row>
    <row r="7" spans="1:31" s="5" customFormat="1" ht="30" customHeight="1">
      <c r="A7" s="65" t="s">
        <v>3</v>
      </c>
      <c r="B7" s="61">
        <f t="shared" si="0"/>
        <v>6505</v>
      </c>
      <c r="C7" s="62">
        <f t="shared" si="0"/>
        <v>0.5513179082973133</v>
      </c>
      <c r="D7" s="53">
        <v>427</v>
      </c>
      <c r="E7" s="6">
        <f>IF(D7="","",D7/D6)</f>
        <v>0.4925028835063437</v>
      </c>
      <c r="F7" s="53">
        <v>640</v>
      </c>
      <c r="G7" s="7">
        <f>IF(F7="","",F7/F6)</f>
        <v>0.5936920222634509</v>
      </c>
      <c r="H7" s="53">
        <v>599</v>
      </c>
      <c r="I7" s="6">
        <f>IF(H7="","",H7/H6)</f>
        <v>0.5759615384615384</v>
      </c>
      <c r="J7" s="53">
        <v>454</v>
      </c>
      <c r="K7" s="7">
        <f>IF(J7="","",J7/J6)</f>
        <v>0.5611866501854141</v>
      </c>
      <c r="L7" s="53">
        <v>478</v>
      </c>
      <c r="M7" s="6">
        <f>IF(L7="","",L7/L6)</f>
        <v>0.5487944890929966</v>
      </c>
      <c r="N7" s="53">
        <v>550</v>
      </c>
      <c r="O7" s="7">
        <f>IF(N7="","",N7/N6)</f>
        <v>0.5467196819085487</v>
      </c>
      <c r="P7" s="53">
        <v>557</v>
      </c>
      <c r="Q7" s="6">
        <f>IF(P7="","",P7/P6)</f>
        <v>0.5536779324055666</v>
      </c>
      <c r="R7" s="53">
        <v>525</v>
      </c>
      <c r="S7" s="7">
        <f>IF(R7="","",R7/R6)</f>
        <v>0.5952380952380952</v>
      </c>
      <c r="T7" s="53">
        <v>587</v>
      </c>
      <c r="U7" s="6">
        <f>IF(T7="","",T7/T6)</f>
        <v>0.5574548907882241</v>
      </c>
      <c r="V7" s="53">
        <v>531</v>
      </c>
      <c r="W7" s="7">
        <f>IF(V7="","",V7/V6)</f>
        <v>0.5697424892703863</v>
      </c>
      <c r="X7" s="53">
        <v>270</v>
      </c>
      <c r="Y7" s="6">
        <f>IF(X7="","",X7/X6)</f>
        <v>0.5465587044534413</v>
      </c>
      <c r="Z7" s="53">
        <v>455</v>
      </c>
      <c r="AA7" s="7">
        <f>IF(Z7="","",Z7/Z6)</f>
        <v>0.48352816153028694</v>
      </c>
      <c r="AB7" s="53">
        <v>432</v>
      </c>
      <c r="AC7" s="6">
        <f>IF(AB7="","",AB7/AB6)</f>
        <v>0.526829268292683</v>
      </c>
      <c r="AD7" s="63">
        <f>SUM(AB7+Z7+X7+V7+T7+R7+P7+N7+L7+J7+H7+F7+D7)</f>
        <v>6505</v>
      </c>
      <c r="AE7" s="57">
        <f>IF(AD7=0,"",AD7/AD6)</f>
        <v>0.5513179082973133</v>
      </c>
    </row>
    <row r="8" spans="1:31" s="5" customFormat="1" ht="30" customHeight="1">
      <c r="A8" s="65" t="s">
        <v>9</v>
      </c>
      <c r="B8" s="61">
        <f>AD8</f>
        <v>243</v>
      </c>
      <c r="C8" s="62">
        <f>AE8</f>
        <v>0.03735588009223674</v>
      </c>
      <c r="D8" s="53">
        <v>16</v>
      </c>
      <c r="E8" s="6">
        <f>IF(D8="","",D8/D7)</f>
        <v>0.03747072599531616</v>
      </c>
      <c r="F8" s="53">
        <v>28</v>
      </c>
      <c r="G8" s="7">
        <f>IF(F8="","",F8/F7)</f>
        <v>0.04375</v>
      </c>
      <c r="H8" s="53">
        <v>18</v>
      </c>
      <c r="I8" s="6">
        <f>IF(H8="","",H8/H7)</f>
        <v>0.03005008347245409</v>
      </c>
      <c r="J8" s="53">
        <v>14</v>
      </c>
      <c r="K8" s="7">
        <f>IF(J8="","",J8/J7)</f>
        <v>0.030837004405286344</v>
      </c>
      <c r="L8" s="53">
        <v>26</v>
      </c>
      <c r="M8" s="6">
        <f>IF(L8="","",L8/L7)</f>
        <v>0.05439330543933055</v>
      </c>
      <c r="N8" s="53">
        <v>19</v>
      </c>
      <c r="O8" s="7">
        <f>IF(N8="","",N8/N7)</f>
        <v>0.034545454545454546</v>
      </c>
      <c r="P8" s="53">
        <v>13</v>
      </c>
      <c r="Q8" s="6">
        <f>IF(P8="","",P8/P7)</f>
        <v>0.02333931777378815</v>
      </c>
      <c r="R8" s="53">
        <v>13</v>
      </c>
      <c r="S8" s="7">
        <f>IF(R8="","",R8/R7)</f>
        <v>0.024761904761904763</v>
      </c>
      <c r="T8" s="53">
        <v>17</v>
      </c>
      <c r="U8" s="6">
        <f>IF(T8="","",T8/T7)</f>
        <v>0.028960817717206135</v>
      </c>
      <c r="V8" s="53">
        <v>20</v>
      </c>
      <c r="W8" s="7">
        <f>IF(V8="","",V8/V7)</f>
        <v>0.03766478342749529</v>
      </c>
      <c r="X8" s="53">
        <v>14</v>
      </c>
      <c r="Y8" s="6">
        <f>IF(X8="","",X8/X7)</f>
        <v>0.05185185185185185</v>
      </c>
      <c r="Z8" s="53">
        <v>26</v>
      </c>
      <c r="AA8" s="7">
        <f>IF(Z8="","",Z8/Z7)</f>
        <v>0.05714285714285714</v>
      </c>
      <c r="AB8" s="53">
        <v>19</v>
      </c>
      <c r="AC8" s="6">
        <f>IF(AB8="","",AB8/AB7)</f>
        <v>0.04398148148148148</v>
      </c>
      <c r="AD8" s="63">
        <f>SUM(AB8+Z8+X8+V8+T8+R8+P8+N8+L8+J8+H8+F8+D8)</f>
        <v>243</v>
      </c>
      <c r="AE8" s="57">
        <f>IF(AD8=0,"",AD8/AD7)</f>
        <v>0.03735588009223674</v>
      </c>
    </row>
    <row r="9" spans="1:31" s="5" customFormat="1" ht="30" customHeight="1">
      <c r="A9" s="65" t="s">
        <v>8</v>
      </c>
      <c r="B9" s="61">
        <f>AD9</f>
        <v>6262</v>
      </c>
      <c r="C9" s="62">
        <f>AE9</f>
        <v>0.9626441199077632</v>
      </c>
      <c r="D9" s="53">
        <v>411</v>
      </c>
      <c r="E9" s="6">
        <f>IF(D9="","",D9/D7)</f>
        <v>0.9625292740046838</v>
      </c>
      <c r="F9" s="53">
        <v>612</v>
      </c>
      <c r="G9" s="7">
        <f>IF(F9="","",F9/F7)</f>
        <v>0.95625</v>
      </c>
      <c r="H9" s="53">
        <v>581</v>
      </c>
      <c r="I9" s="6">
        <f>IF(H9="","",H9/H7)</f>
        <v>0.9699499165275459</v>
      </c>
      <c r="J9" s="53">
        <v>440</v>
      </c>
      <c r="K9" s="7">
        <f>IF(J9="","",J9/J7)</f>
        <v>0.9691629955947136</v>
      </c>
      <c r="L9" s="53">
        <v>452</v>
      </c>
      <c r="M9" s="6">
        <f>IF(L9="","",L9/L7)</f>
        <v>0.9456066945606695</v>
      </c>
      <c r="N9" s="53">
        <v>531</v>
      </c>
      <c r="O9" s="7">
        <f>IF(N9="","",N9/N7)</f>
        <v>0.9654545454545455</v>
      </c>
      <c r="P9" s="53">
        <v>544</v>
      </c>
      <c r="Q9" s="6">
        <f>IF(P9="","",P9/P7)</f>
        <v>0.9766606822262118</v>
      </c>
      <c r="R9" s="53">
        <v>512</v>
      </c>
      <c r="S9" s="7">
        <f>IF(R9="","",R9/R7)</f>
        <v>0.9752380952380952</v>
      </c>
      <c r="T9" s="53">
        <v>570</v>
      </c>
      <c r="U9" s="6">
        <f>IF(T9="","",T9/T7)</f>
        <v>0.9710391822827938</v>
      </c>
      <c r="V9" s="53">
        <v>511</v>
      </c>
      <c r="W9" s="7">
        <f>IF(V9="","",V9/V7)</f>
        <v>0.9623352165725048</v>
      </c>
      <c r="X9" s="53">
        <v>256</v>
      </c>
      <c r="Y9" s="6">
        <f>IF(X9="","",X9/X7)</f>
        <v>0.9481481481481482</v>
      </c>
      <c r="Z9" s="53">
        <v>429</v>
      </c>
      <c r="AA9" s="7">
        <f>IF(Z9="","",Z9/Z7)</f>
        <v>0.9428571428571428</v>
      </c>
      <c r="AB9" s="53">
        <v>413</v>
      </c>
      <c r="AC9" s="6">
        <f>IF(AB9="","",AB9/AB7)</f>
        <v>0.9560185185185185</v>
      </c>
      <c r="AD9" s="63">
        <f>SUM(AB9+Z9+X9+V9+T9+R9+P9+N9+L9+J9+H9+F9+D9)</f>
        <v>6262</v>
      </c>
      <c r="AE9" s="57">
        <f>IF(AD9=0,"",AD9/AD7)</f>
        <v>0.9626441199077632</v>
      </c>
    </row>
    <row r="10" spans="1:31" s="5" customFormat="1" ht="30" customHeight="1">
      <c r="A10" s="65" t="s">
        <v>21</v>
      </c>
      <c r="B10" s="61">
        <f>AD10</f>
        <v>112</v>
      </c>
      <c r="C10" s="62"/>
      <c r="D10" s="53">
        <v>11</v>
      </c>
      <c r="E10" s="6"/>
      <c r="F10" s="53">
        <v>9</v>
      </c>
      <c r="G10" s="7"/>
      <c r="H10" s="53">
        <v>20</v>
      </c>
      <c r="I10" s="6"/>
      <c r="J10" s="53">
        <v>6</v>
      </c>
      <c r="K10" s="7"/>
      <c r="L10" s="53">
        <v>9</v>
      </c>
      <c r="M10" s="6"/>
      <c r="N10" s="53">
        <v>9</v>
      </c>
      <c r="O10" s="7"/>
      <c r="P10" s="53">
        <v>6</v>
      </c>
      <c r="Q10" s="6"/>
      <c r="R10" s="53">
        <v>7</v>
      </c>
      <c r="S10" s="7"/>
      <c r="T10" s="53">
        <v>9</v>
      </c>
      <c r="U10" s="6"/>
      <c r="V10" s="53">
        <v>8</v>
      </c>
      <c r="W10" s="7"/>
      <c r="X10" s="53">
        <v>6</v>
      </c>
      <c r="Y10" s="6"/>
      <c r="Z10" s="53">
        <v>8</v>
      </c>
      <c r="AA10" s="7"/>
      <c r="AB10" s="53">
        <v>4</v>
      </c>
      <c r="AC10" s="6"/>
      <c r="AD10" s="63">
        <f>AB10+Z10+X10+V10+T10+R10+P10+N10+L10+J10+H10+F10+D10</f>
        <v>112</v>
      </c>
      <c r="AE10" s="57"/>
    </row>
    <row r="11" spans="1:31" s="5" customFormat="1" ht="30" customHeight="1">
      <c r="A11" s="65" t="s">
        <v>6</v>
      </c>
      <c r="B11" s="61">
        <f t="shared" si="0"/>
        <v>5294</v>
      </c>
      <c r="C11" s="62">
        <f t="shared" si="0"/>
        <v>0.4486820917026867</v>
      </c>
      <c r="D11" s="65">
        <f>D6-D7</f>
        <v>440</v>
      </c>
      <c r="E11" s="6">
        <f>IF(D11=" ","",D11/D6)</f>
        <v>0.5074971164936563</v>
      </c>
      <c r="F11" s="65">
        <f>F6-F7</f>
        <v>438</v>
      </c>
      <c r="G11" s="7">
        <f>IF(F11=" ","",F11/F6)</f>
        <v>0.40630797773654914</v>
      </c>
      <c r="H11" s="65">
        <f>H6-H7</f>
        <v>441</v>
      </c>
      <c r="I11" s="6">
        <f>IF(H11=" ","",H11/H6)</f>
        <v>0.42403846153846153</v>
      </c>
      <c r="J11" s="65">
        <f>J6-J7</f>
        <v>355</v>
      </c>
      <c r="K11" s="7">
        <f>IF(J11=" ","",J11/J6)</f>
        <v>0.4388133498145859</v>
      </c>
      <c r="L11" s="65">
        <f>L6-L7</f>
        <v>393</v>
      </c>
      <c r="M11" s="6">
        <f>IF(L11=" ","",L11/L6)</f>
        <v>0.45120551090700345</v>
      </c>
      <c r="N11" s="65">
        <f>N6-N7</f>
        <v>456</v>
      </c>
      <c r="O11" s="7">
        <f>IF(N11=" ","",N11/N6)</f>
        <v>0.4532803180914513</v>
      </c>
      <c r="P11" s="65">
        <f>P6-P7</f>
        <v>449</v>
      </c>
      <c r="Q11" s="6">
        <f>IF(P11=" ","",P11/P6)</f>
        <v>0.4463220675944334</v>
      </c>
      <c r="R11" s="65">
        <f>R6-R7</f>
        <v>357</v>
      </c>
      <c r="S11" s="7">
        <f>IF(R11=" ","",R11/R6)</f>
        <v>0.40476190476190477</v>
      </c>
      <c r="T11" s="65">
        <f>T6-T7</f>
        <v>466</v>
      </c>
      <c r="U11" s="6">
        <f>IF(T11=" ","",T11/T6)</f>
        <v>0.44254510921177587</v>
      </c>
      <c r="V11" s="65">
        <v>8</v>
      </c>
      <c r="W11" s="7">
        <f>IF(V11=" ","",V11/V6)</f>
        <v>0.008583690987124463</v>
      </c>
      <c r="X11" s="65">
        <f>X6-X7</f>
        <v>224</v>
      </c>
      <c r="Y11" s="6">
        <f>IF(X11=" ","",X11/X6)</f>
        <v>0.4534412955465587</v>
      </c>
      <c r="Z11" s="65">
        <f>Z6-Z7</f>
        <v>486</v>
      </c>
      <c r="AA11" s="7">
        <f>IF(Z11=" ","",Z11/Z6)</f>
        <v>0.5164718384697131</v>
      </c>
      <c r="AB11" s="65">
        <f>AB6-AB7</f>
        <v>388</v>
      </c>
      <c r="AC11" s="6">
        <f>IF(AB11=" ","",AB11/AB6)</f>
        <v>0.47317073170731705</v>
      </c>
      <c r="AD11" s="64">
        <f>AD6-AD7</f>
        <v>5294</v>
      </c>
      <c r="AE11" s="57">
        <f>AD11/AD6</f>
        <v>0.4486820917026867</v>
      </c>
    </row>
    <row r="12" spans="1:31" s="5" customFormat="1" ht="30" customHeight="1">
      <c r="A12" s="8"/>
      <c r="B12" s="9"/>
      <c r="C12" s="10"/>
      <c r="D12" s="11"/>
      <c r="E12" s="12"/>
      <c r="F12" s="11"/>
      <c r="G12" s="12"/>
      <c r="H12" s="11"/>
      <c r="I12" s="12"/>
      <c r="J12" s="11"/>
      <c r="K12" s="12"/>
      <c r="L12" s="11"/>
      <c r="M12" s="12"/>
      <c r="N12" s="11"/>
      <c r="O12" s="12"/>
      <c r="P12" s="11"/>
      <c r="Q12" s="12"/>
      <c r="R12" s="11"/>
      <c r="S12" s="12"/>
      <c r="T12" s="11"/>
      <c r="U12" s="12"/>
      <c r="V12" s="11"/>
      <c r="W12" s="12"/>
      <c r="X12" s="11"/>
      <c r="Y12" s="12"/>
      <c r="Z12" s="11"/>
      <c r="AA12" s="12"/>
      <c r="AB12" s="11"/>
      <c r="AC12" s="12"/>
      <c r="AD12" s="12"/>
      <c r="AE12" s="13"/>
    </row>
    <row r="13" spans="1:31" s="5" customFormat="1" ht="30" customHeight="1">
      <c r="A13" s="65" t="s">
        <v>4</v>
      </c>
      <c r="B13" s="18"/>
      <c r="C13" s="19"/>
      <c r="D13" s="63"/>
      <c r="E13" s="57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57"/>
    </row>
    <row r="14" spans="1:31" s="5" customFormat="1" ht="34.5" customHeight="1">
      <c r="A14" s="73" t="s">
        <v>26</v>
      </c>
      <c r="B14" s="74">
        <f t="shared" si="0"/>
        <v>1724</v>
      </c>
      <c r="C14" s="75">
        <f t="shared" si="0"/>
        <v>0.27531140210795274</v>
      </c>
      <c r="D14" s="54">
        <v>134</v>
      </c>
      <c r="E14" s="16">
        <f>IF(D14=""," ",D14/D9)</f>
        <v>0.3260340632603406</v>
      </c>
      <c r="F14" s="54">
        <v>209</v>
      </c>
      <c r="G14" s="17">
        <f>IF(F14=""," ",F14/F9)</f>
        <v>0.3415032679738562</v>
      </c>
      <c r="H14" s="54">
        <v>132</v>
      </c>
      <c r="I14" s="16">
        <f>IF(H14=""," ",H14/H9)</f>
        <v>0.22719449225473323</v>
      </c>
      <c r="J14" s="54">
        <v>97</v>
      </c>
      <c r="K14" s="17">
        <f>IF(J14=""," ",J14/J9)</f>
        <v>0.22045454545454546</v>
      </c>
      <c r="L14" s="54">
        <v>108</v>
      </c>
      <c r="M14" s="16">
        <f>IF(L14=""," ",L14/L9)</f>
        <v>0.23893805309734514</v>
      </c>
      <c r="N14" s="54">
        <v>135</v>
      </c>
      <c r="O14" s="17">
        <f>IF(N14=""," ",N14/N9)</f>
        <v>0.2542372881355932</v>
      </c>
      <c r="P14" s="54">
        <v>117</v>
      </c>
      <c r="Q14" s="16">
        <f>IF(P14=""," ",P14/P9)</f>
        <v>0.21507352941176472</v>
      </c>
      <c r="R14" s="54">
        <v>154</v>
      </c>
      <c r="S14" s="17">
        <f>IF(R14=""," ",R14/R9)</f>
        <v>0.30078125</v>
      </c>
      <c r="T14" s="54">
        <v>164</v>
      </c>
      <c r="U14" s="16">
        <f>IF(T14=""," ",T14/T9)</f>
        <v>0.28771929824561404</v>
      </c>
      <c r="V14" s="54">
        <v>91</v>
      </c>
      <c r="W14" s="17">
        <f>IF(V14=""," ",V14/V9)</f>
        <v>0.1780821917808219</v>
      </c>
      <c r="X14" s="54">
        <v>69</v>
      </c>
      <c r="Y14" s="16">
        <f>IF(X14=""," ",X14/X9)</f>
        <v>0.26953125</v>
      </c>
      <c r="Z14" s="54">
        <v>165</v>
      </c>
      <c r="AA14" s="17">
        <f>IF(Z14=""," ",Z14/Z9)</f>
        <v>0.38461538461538464</v>
      </c>
      <c r="AB14" s="54">
        <v>149</v>
      </c>
      <c r="AC14" s="16">
        <f>IF(AB14=""," ",AB14/AB9)</f>
        <v>0.36077481840193704</v>
      </c>
      <c r="AD14" s="63">
        <f>D14+F14+H14+J14+L14+N14+P14+R14+T14+V14+X14+Z14+AB14</f>
        <v>1724</v>
      </c>
      <c r="AE14" s="57">
        <f>IF(AD14=0,"",AD14/AD9)</f>
        <v>0.27531140210795274</v>
      </c>
    </row>
    <row r="15" spans="1:31" s="5" customFormat="1" ht="34.5" customHeight="1">
      <c r="A15" s="68" t="s">
        <v>27</v>
      </c>
      <c r="B15" s="14">
        <f t="shared" si="0"/>
        <v>2394</v>
      </c>
      <c r="C15" s="15">
        <f t="shared" si="0"/>
        <v>0.3823059725327371</v>
      </c>
      <c r="D15" s="54">
        <v>132</v>
      </c>
      <c r="E15" s="16">
        <f>IF(D15=""," ",D15/D9)</f>
        <v>0.32116788321167883</v>
      </c>
      <c r="F15" s="54">
        <v>212</v>
      </c>
      <c r="G15" s="17">
        <f>IF(F15=""," ",F15/F9)</f>
        <v>0.3464052287581699</v>
      </c>
      <c r="H15" s="54">
        <v>251</v>
      </c>
      <c r="I15" s="16">
        <f>IF(H15=""," ",H15/H9)</f>
        <v>0.43201376936316693</v>
      </c>
      <c r="J15" s="54">
        <v>186</v>
      </c>
      <c r="K15" s="17">
        <f>IF(J15=""," ",J15/J9)</f>
        <v>0.42272727272727273</v>
      </c>
      <c r="L15" s="54">
        <v>175</v>
      </c>
      <c r="M15" s="16">
        <f>IF(L15=""," ",L15/L9)</f>
        <v>0.38716814159292035</v>
      </c>
      <c r="N15" s="54">
        <v>228</v>
      </c>
      <c r="O15" s="17">
        <f>IF(N15=""," ",N15/N9)</f>
        <v>0.4293785310734463</v>
      </c>
      <c r="P15" s="54">
        <v>226</v>
      </c>
      <c r="Q15" s="16">
        <f>IF(P15=""," ",P15/P9)</f>
        <v>0.41544117647058826</v>
      </c>
      <c r="R15" s="54">
        <v>199</v>
      </c>
      <c r="S15" s="17">
        <f>IF(R15=""," ",R15/R9)</f>
        <v>0.388671875</v>
      </c>
      <c r="T15" s="54">
        <v>200</v>
      </c>
      <c r="U15" s="16">
        <f>IF(T15=""," ",T15/T9)</f>
        <v>0.3508771929824561</v>
      </c>
      <c r="V15" s="54">
        <v>207</v>
      </c>
      <c r="W15" s="17">
        <f>IF(V15=""," ",V15/V9)</f>
        <v>0.4050880626223092</v>
      </c>
      <c r="X15" s="54">
        <v>89</v>
      </c>
      <c r="Y15" s="16">
        <f>IF(X15=""," ",X15/X9)</f>
        <v>0.34765625</v>
      </c>
      <c r="Z15" s="54">
        <v>145</v>
      </c>
      <c r="AA15" s="17">
        <f>IF(Z15=""," ",Z15/Z9)</f>
        <v>0.337995337995338</v>
      </c>
      <c r="AB15" s="54">
        <v>144</v>
      </c>
      <c r="AC15" s="16">
        <f>IF(AB15=""," ",AB15/AB9)</f>
        <v>0.3486682808716707</v>
      </c>
      <c r="AD15" s="63">
        <f>D15+F15+H15+J15+L15+N15+P15+R15+T15+V15+X15+Z15+AB15</f>
        <v>2394</v>
      </c>
      <c r="AE15" s="57">
        <f>IF(AD15=0,"",AD15/AD9)</f>
        <v>0.3823059725327371</v>
      </c>
    </row>
    <row r="16" spans="1:31" s="5" customFormat="1" ht="34.5" customHeight="1">
      <c r="A16" s="73" t="s">
        <v>28</v>
      </c>
      <c r="B16" s="74">
        <f t="shared" si="0"/>
        <v>1085</v>
      </c>
      <c r="C16" s="75">
        <f t="shared" si="0"/>
        <v>0.17326732673267325</v>
      </c>
      <c r="D16" s="54">
        <v>67</v>
      </c>
      <c r="E16" s="16">
        <f>IF(D16=""," ",D16/D9)</f>
        <v>0.1630170316301703</v>
      </c>
      <c r="F16" s="54">
        <v>87</v>
      </c>
      <c r="G16" s="17">
        <f>IF(F16=""," ",F16/F9)</f>
        <v>0.14215686274509803</v>
      </c>
      <c r="H16" s="54">
        <v>90</v>
      </c>
      <c r="I16" s="16">
        <f>IF(H16=""," ",H16/H9)</f>
        <v>0.1549053356282272</v>
      </c>
      <c r="J16" s="54">
        <v>102</v>
      </c>
      <c r="K16" s="17">
        <f>IF(J16=""," ",J16/J9)</f>
        <v>0.2318181818181818</v>
      </c>
      <c r="L16" s="54">
        <v>60</v>
      </c>
      <c r="M16" s="16">
        <f>IF(L16=""," ",L16/L9)</f>
        <v>0.13274336283185842</v>
      </c>
      <c r="N16" s="54">
        <v>72</v>
      </c>
      <c r="O16" s="17">
        <f>IF(N16=""," ",N16/N9)</f>
        <v>0.13559322033898305</v>
      </c>
      <c r="P16" s="54">
        <v>83</v>
      </c>
      <c r="Q16" s="16">
        <f>IF(P16=""," ",P16/P9)</f>
        <v>0.15257352941176472</v>
      </c>
      <c r="R16" s="54">
        <v>79</v>
      </c>
      <c r="S16" s="17">
        <f>IF(R16=""," ",R16/R9)</f>
        <v>0.154296875</v>
      </c>
      <c r="T16" s="54">
        <v>126</v>
      </c>
      <c r="U16" s="16">
        <f>IF(T16=""," ",T16/T9)</f>
        <v>0.22105263157894736</v>
      </c>
      <c r="V16" s="54">
        <v>144</v>
      </c>
      <c r="W16" s="17">
        <f>IF(V16=""," ",V16/V9)</f>
        <v>0.28180039138943247</v>
      </c>
      <c r="X16" s="54">
        <v>65</v>
      </c>
      <c r="Y16" s="16">
        <f>IF(X16=""," ",X16/X9)</f>
        <v>0.25390625</v>
      </c>
      <c r="Z16" s="54">
        <v>57</v>
      </c>
      <c r="AA16" s="17">
        <f>IF(Z16=""," ",Z16/Z9)</f>
        <v>0.13286713286713286</v>
      </c>
      <c r="AB16" s="54">
        <v>53</v>
      </c>
      <c r="AC16" s="16">
        <f>IF(AB16=""," ",AB16/AB9)</f>
        <v>0.12832929782082325</v>
      </c>
      <c r="AD16" s="63">
        <f>D16+F16+H16+J16+L16+N16+P16+R16+T16+V16+X16+Z16+AB16</f>
        <v>1085</v>
      </c>
      <c r="AE16" s="57">
        <f>IF(AD16=0,"",AD16/AD9)</f>
        <v>0.17326732673267325</v>
      </c>
    </row>
    <row r="17" spans="1:31" s="5" customFormat="1" ht="34.5" customHeight="1">
      <c r="A17" s="68" t="s">
        <v>29</v>
      </c>
      <c r="B17" s="14">
        <f t="shared" si="0"/>
        <v>1059</v>
      </c>
      <c r="C17" s="15">
        <f t="shared" si="0"/>
        <v>0.16911529862663685</v>
      </c>
      <c r="D17" s="54">
        <v>78</v>
      </c>
      <c r="E17" s="16">
        <f>IF(D17=""," ",D17/D9)</f>
        <v>0.1897810218978102</v>
      </c>
      <c r="F17" s="54">
        <v>104</v>
      </c>
      <c r="G17" s="17">
        <f>IF(F17=""," ",F17/F9)</f>
        <v>0.16993464052287582</v>
      </c>
      <c r="H17" s="54">
        <v>108</v>
      </c>
      <c r="I17" s="16">
        <f>IF(H17=""," ",H17/H9)</f>
        <v>0.18588640275387264</v>
      </c>
      <c r="J17" s="54">
        <v>55</v>
      </c>
      <c r="K17" s="17">
        <f>IF(J17=""," ",J17/J9)</f>
        <v>0.125</v>
      </c>
      <c r="L17" s="54">
        <v>109</v>
      </c>
      <c r="M17" s="16">
        <f>IF(L17=""," ",L17/L9)</f>
        <v>0.2411504424778761</v>
      </c>
      <c r="N17" s="54">
        <v>96</v>
      </c>
      <c r="O17" s="17">
        <f>IF(N17=""," ",N17/N9)</f>
        <v>0.1807909604519774</v>
      </c>
      <c r="P17" s="54">
        <v>118</v>
      </c>
      <c r="Q17" s="16">
        <f>IF(P17=""," ",P17/P9)</f>
        <v>0.21691176470588236</v>
      </c>
      <c r="R17" s="54">
        <v>80</v>
      </c>
      <c r="S17" s="17">
        <f>IF(R17=""," ",R17/R9)</f>
        <v>0.15625</v>
      </c>
      <c r="T17" s="54">
        <v>80</v>
      </c>
      <c r="U17" s="16">
        <f>IF(T17=""," ",T17/T9)</f>
        <v>0.14035087719298245</v>
      </c>
      <c r="V17" s="54">
        <v>69</v>
      </c>
      <c r="W17" s="17">
        <f>IF(V17=""," ",V17/V9)</f>
        <v>0.1350293542074364</v>
      </c>
      <c r="X17" s="54">
        <v>33</v>
      </c>
      <c r="Y17" s="16">
        <f>IF(X17=""," ",X17/X9)</f>
        <v>0.12890625</v>
      </c>
      <c r="Z17" s="54">
        <v>62</v>
      </c>
      <c r="AA17" s="17">
        <f>IF(Z17=""," ",Z17/Z9)</f>
        <v>0.1445221445221445</v>
      </c>
      <c r="AB17" s="54">
        <v>67</v>
      </c>
      <c r="AC17" s="16">
        <f>IF(AB17=""," ",AB17/AB9)</f>
        <v>0.162227602905569</v>
      </c>
      <c r="AD17" s="63">
        <f>D17+F17+H17+J17+L17+N17+P17+R17+T17+V17+X17+Z17+AB17</f>
        <v>1059</v>
      </c>
      <c r="AE17" s="57">
        <f>IF(AD17=0,"",AD17/AD9)</f>
        <v>0.16911529862663685</v>
      </c>
    </row>
    <row r="18" spans="1:31" s="5" customFormat="1" ht="30" customHeight="1">
      <c r="A18" s="55" t="s">
        <v>5</v>
      </c>
      <c r="B18" s="66">
        <f t="shared" si="0"/>
        <v>6262</v>
      </c>
      <c r="C18" s="67">
        <f t="shared" si="0"/>
        <v>1</v>
      </c>
      <c r="D18" s="63">
        <f>SUM(D14:D17)</f>
        <v>411</v>
      </c>
      <c r="E18" s="57">
        <f>IF(D18=" ","",SUM(E14:E17))</f>
        <v>1</v>
      </c>
      <c r="F18" s="63">
        <f>SUM(F14:F17)</f>
        <v>612</v>
      </c>
      <c r="G18" s="57">
        <f>IF(F18=" ","",SUM(G14:G17))</f>
        <v>1</v>
      </c>
      <c r="H18" s="63">
        <f>SUM(H14:H17)</f>
        <v>581</v>
      </c>
      <c r="I18" s="57">
        <f>IF(H18=" ","",SUM(I14:I17))</f>
        <v>1</v>
      </c>
      <c r="J18" s="63">
        <f>SUM(J14:J17)</f>
        <v>440</v>
      </c>
      <c r="K18" s="57">
        <f>IF(J18=" ","",SUM(K14:K17))</f>
        <v>1</v>
      </c>
      <c r="L18" s="63">
        <f>SUM(L14:L17)</f>
        <v>452</v>
      </c>
      <c r="M18" s="57">
        <f>IF(L18=" ","",SUM(M14:M17))</f>
        <v>1</v>
      </c>
      <c r="N18" s="63">
        <f>SUM(N14:N17)</f>
        <v>531</v>
      </c>
      <c r="O18" s="57">
        <f>IF(N18=" ","",SUM(O14:O17))</f>
        <v>1</v>
      </c>
      <c r="P18" s="63">
        <f>SUM(P14:P17)</f>
        <v>544</v>
      </c>
      <c r="Q18" s="57">
        <f>IF(P18=" ","",SUM(Q14:Q17))</f>
        <v>1</v>
      </c>
      <c r="R18" s="63">
        <f>SUM(R14:R17)</f>
        <v>512</v>
      </c>
      <c r="S18" s="57">
        <f>IF(R18=" ","",SUM(S14:S17))</f>
        <v>1</v>
      </c>
      <c r="T18" s="63">
        <f>SUM(T14:T17)</f>
        <v>570</v>
      </c>
      <c r="U18" s="57">
        <f>IF(T18=" ","",SUM(U14:U17))</f>
        <v>1</v>
      </c>
      <c r="V18" s="63">
        <f>SUM(V14:V17)</f>
        <v>511</v>
      </c>
      <c r="W18" s="57">
        <f>IF(V18=" ","",SUM(W14:W17))</f>
        <v>1</v>
      </c>
      <c r="X18" s="63">
        <f>SUM(X14:X17)</f>
        <v>256</v>
      </c>
      <c r="Y18" s="57">
        <f>IF(X18=" ","",SUM(Y14:Y17))</f>
        <v>1</v>
      </c>
      <c r="Z18" s="63">
        <f>SUM(Z14:Z17)</f>
        <v>429</v>
      </c>
      <c r="AA18" s="57">
        <f>IF(Z18=" ","",SUM(AA14:AA17))</f>
        <v>1</v>
      </c>
      <c r="AB18" s="63">
        <f>SUM(AB14:AB17)</f>
        <v>413</v>
      </c>
      <c r="AC18" s="57">
        <f>IF(AB18=" ","",SUM(AC14:AC17))</f>
        <v>1</v>
      </c>
      <c r="AD18" s="63">
        <f>SUM(AD14:AD17)</f>
        <v>6262</v>
      </c>
      <c r="AE18" s="57">
        <f>IF(AD18=0,"",AD18/AD9)</f>
        <v>1</v>
      </c>
    </row>
    <row r="19" spans="4:29" ht="13.5">
      <c r="D19" s="21" t="str">
        <f>IF(D18=" "," ",IF(D18&lt;&gt;D9,"???"," "))</f>
        <v> </v>
      </c>
      <c r="E19" s="22"/>
      <c r="F19" s="21" t="str">
        <f>IF(F18=" "," ",IF(F18&lt;&gt;F9,"???"," "))</f>
        <v> </v>
      </c>
      <c r="G19" s="21"/>
      <c r="H19" s="21" t="str">
        <f>IF(H18=" "," ",IF(H18&lt;&gt;H9,"???"," "))</f>
        <v> </v>
      </c>
      <c r="I19" s="21"/>
      <c r="J19" s="21" t="str">
        <f>IF(J18=" "," ",IF(J18&lt;&gt;J9,"???"," "))</f>
        <v> </v>
      </c>
      <c r="K19" s="21"/>
      <c r="L19" s="21" t="str">
        <f>IF(L18=" "," ",IF(L18&lt;&gt;L9,"???"," "))</f>
        <v> </v>
      </c>
      <c r="M19" s="21"/>
      <c r="N19" s="21" t="str">
        <f>IF(N18=" "," ",IF(N18&lt;&gt;N9,"???"," "))</f>
        <v> </v>
      </c>
      <c r="O19" s="21"/>
      <c r="P19" s="21" t="str">
        <f>IF(P18=" "," ",IF(P18&lt;&gt;P9,"???"," "))</f>
        <v> </v>
      </c>
      <c r="Q19" s="21"/>
      <c r="R19" s="21" t="str">
        <f>IF(R18=" "," ",IF(R18&lt;&gt;R9,"???"," "))</f>
        <v> </v>
      </c>
      <c r="S19" s="21"/>
      <c r="T19" s="21" t="str">
        <f>IF(T18=" "," ",IF(T18&lt;&gt;T9,"???"," "))</f>
        <v> </v>
      </c>
      <c r="U19" s="21"/>
      <c r="V19" s="21" t="str">
        <f>IF(V18=" "," ",IF(V18&lt;&gt;V9,"???"," "))</f>
        <v> </v>
      </c>
      <c r="W19" s="21"/>
      <c r="X19" s="21" t="str">
        <f>IF(X18=" "," ",IF(X18&lt;&gt;X9,"???"," "))</f>
        <v> </v>
      </c>
      <c r="Y19" s="21"/>
      <c r="Z19" s="21" t="str">
        <f>IF(Z18=" "," ",IF(Z18&lt;&gt;Z9,"???"," "))</f>
        <v> </v>
      </c>
      <c r="AA19" s="21"/>
      <c r="AB19" s="21" t="str">
        <f>IF(AB18=" "," ",IF(AB18&lt;&gt;AB9,"???"," "))</f>
        <v> </v>
      </c>
      <c r="AC19" s="21"/>
    </row>
  </sheetData>
  <sheetProtection selectLockedCells="1" selectUnlockedCells="1"/>
  <mergeCells count="41">
    <mergeCell ref="A1:AE1"/>
    <mergeCell ref="Z5:AA5"/>
    <mergeCell ref="AB5:AC5"/>
    <mergeCell ref="V5:W5"/>
    <mergeCell ref="X5:Y5"/>
    <mergeCell ref="T5:U5"/>
    <mergeCell ref="N5:O5"/>
    <mergeCell ref="P5:Q5"/>
    <mergeCell ref="R5:S5"/>
    <mergeCell ref="N4:O4"/>
    <mergeCell ref="V6:W6"/>
    <mergeCell ref="X6:Y6"/>
    <mergeCell ref="Z6:AA6"/>
    <mergeCell ref="AB6:AC6"/>
    <mergeCell ref="T6:U6"/>
    <mergeCell ref="D6:E6"/>
    <mergeCell ref="F6:G6"/>
    <mergeCell ref="H6:I6"/>
    <mergeCell ref="J6:K6"/>
    <mergeCell ref="L6:M6"/>
    <mergeCell ref="N6:O6"/>
    <mergeCell ref="P6:Q6"/>
    <mergeCell ref="R6:S6"/>
    <mergeCell ref="P4:Q4"/>
    <mergeCell ref="R4:S4"/>
    <mergeCell ref="T4:U4"/>
    <mergeCell ref="J4:K4"/>
    <mergeCell ref="L4:M4"/>
    <mergeCell ref="L5:M5"/>
    <mergeCell ref="B4:C4"/>
    <mergeCell ref="D4:E4"/>
    <mergeCell ref="F4:G4"/>
    <mergeCell ref="H4:I4"/>
    <mergeCell ref="D5:E5"/>
    <mergeCell ref="F5:G5"/>
    <mergeCell ref="H5:I5"/>
    <mergeCell ref="J5:K5"/>
    <mergeCell ref="V4:W4"/>
    <mergeCell ref="X4:Y4"/>
    <mergeCell ref="Z4:AA4"/>
    <mergeCell ref="AB4:AC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8" scale="51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17"/>
  <sheetViews>
    <sheetView zoomScale="80" zoomScaleNormal="80" zoomScalePageLayoutView="0" workbookViewId="0" topLeftCell="A1">
      <selection activeCell="E20" sqref="E20"/>
    </sheetView>
  </sheetViews>
  <sheetFormatPr defaultColWidth="11.421875" defaultRowHeight="12.75"/>
  <cols>
    <col min="1" max="1" width="37.7109375" style="2" customWidth="1"/>
    <col min="2" max="2" width="11.421875" style="40" customWidth="1"/>
    <col min="3" max="3" width="11.421875" style="20" customWidth="1"/>
    <col min="4" max="16384" width="11.421875" style="2" customWidth="1"/>
  </cols>
  <sheetData>
    <row r="1" spans="1:3" ht="18" customHeight="1">
      <c r="A1" s="83"/>
      <c r="B1" s="83"/>
      <c r="C1" s="83"/>
    </row>
    <row r="2" spans="1:3" ht="18" customHeight="1">
      <c r="A2" s="84" t="s">
        <v>22</v>
      </c>
      <c r="B2" s="84"/>
      <c r="C2" s="84"/>
    </row>
    <row r="3" spans="1:3" ht="18" customHeight="1" thickBot="1">
      <c r="A3" s="3"/>
      <c r="B3" s="23"/>
      <c r="C3" s="4"/>
    </row>
    <row r="4" spans="1:3" ht="18" customHeight="1">
      <c r="A4" s="24" t="str">
        <f>'hellemmes 2014 2ème tour'!A6</f>
        <v>électeurs</v>
      </c>
      <c r="B4" s="25">
        <f>'hellemmes 2014 2ème tour'!B6</f>
        <v>11799</v>
      </c>
      <c r="C4" s="26"/>
    </row>
    <row r="5" spans="1:3" ht="18" customHeight="1">
      <c r="A5" s="27" t="str">
        <f>'hellemmes 2014 2ème tour'!A7</f>
        <v>votants</v>
      </c>
      <c r="B5" s="28">
        <f>'hellemmes 2014 2ème tour'!B7</f>
        <v>6505</v>
      </c>
      <c r="C5" s="29">
        <f>'hellemmes 2014 2ème tour'!C7</f>
        <v>0.5513179082973133</v>
      </c>
    </row>
    <row r="6" spans="1:3" ht="18" customHeight="1">
      <c r="A6" s="27" t="str">
        <f>'hellemmes 2014 2ème tour'!A10</f>
        <v>procurations</v>
      </c>
      <c r="B6" s="28">
        <f>'hellemmes 2014 2ème tour'!B10</f>
        <v>112</v>
      </c>
      <c r="C6" s="29">
        <f>'hellemmes 2014 2ème tour'!C10</f>
        <v>0</v>
      </c>
    </row>
    <row r="7" spans="1:3" ht="18" customHeight="1">
      <c r="A7" s="27" t="str">
        <f>'hellemmes 2014 2ème tour'!A9</f>
        <v>exprimés/votants</v>
      </c>
      <c r="B7" s="28">
        <f>'hellemmes 2014 2ème tour'!B9</f>
        <v>6262</v>
      </c>
      <c r="C7" s="29">
        <f>'hellemmes 2014 2ème tour'!C9</f>
        <v>0.9626441199077632</v>
      </c>
    </row>
    <row r="8" spans="1:3" ht="18" customHeight="1" hidden="1">
      <c r="A8" s="27" t="e">
        <f>'hellemmes 2014 2ème tour'!#REF!</f>
        <v>#REF!</v>
      </c>
      <c r="B8" s="28" t="e">
        <f>'hellemmes 2014 2ème tour'!#REF!</f>
        <v>#REF!</v>
      </c>
      <c r="C8" s="29" t="e">
        <f>'hellemmes 2014 2ème tour'!#REF!</f>
        <v>#REF!</v>
      </c>
    </row>
    <row r="9" spans="1:3" ht="18" customHeight="1">
      <c r="A9" s="27" t="str">
        <f>'hellemmes 2014 2ème tour'!A8</f>
        <v>nuls/votants</v>
      </c>
      <c r="B9" s="28">
        <f>'hellemmes 2014 2ème tour'!B8</f>
        <v>243</v>
      </c>
      <c r="C9" s="29">
        <f>'hellemmes 2014 2ème tour'!C8</f>
        <v>0.03735588009223674</v>
      </c>
    </row>
    <row r="10" spans="1:3" ht="18" customHeight="1" thickBot="1">
      <c r="A10" s="30" t="str">
        <f>'hellemmes 2014 2ème tour'!A11</f>
        <v>abstentions</v>
      </c>
      <c r="B10" s="31">
        <f>'hellemmes 2014 2ème tour'!B11</f>
        <v>5294</v>
      </c>
      <c r="C10" s="32">
        <f>'hellemmes 2014 2ème tour'!C11</f>
        <v>0.4486820917026867</v>
      </c>
    </row>
    <row r="11" spans="1:3" ht="18" customHeight="1" thickBot="1">
      <c r="A11" s="3"/>
      <c r="B11" s="23"/>
      <c r="C11" s="4"/>
    </row>
    <row r="12" spans="1:3" ht="18" customHeight="1" thickBot="1">
      <c r="A12" s="33" t="str">
        <f>'hellemmes 2014 2ème tour'!A13</f>
        <v>CANDIDATS</v>
      </c>
      <c r="B12" s="34" t="s">
        <v>23</v>
      </c>
      <c r="C12" s="35" t="s">
        <v>7</v>
      </c>
    </row>
    <row r="13" spans="1:3" ht="30" customHeight="1">
      <c r="A13" s="69" t="str">
        <f>'hellemmes 2014 2ème tour'!A14</f>
        <v>DUMESNIL Jean-Rémy
Hellemmes bleu marine</v>
      </c>
      <c r="B13" s="36">
        <f>'hellemmes 2014 2ème tour'!B14</f>
        <v>1724</v>
      </c>
      <c r="C13" s="37">
        <f>'hellemmes 2014 2ème tour'!C14</f>
        <v>0.27531140210795274</v>
      </c>
    </row>
    <row r="14" spans="1:3" ht="30" customHeight="1">
      <c r="A14" s="70" t="str">
        <f>'hellemmes 2014 2ème tour'!A15</f>
        <v>MARCHAND Frédéric
Hellemmes, la ville, la vie ensemble</v>
      </c>
      <c r="B14" s="38">
        <f>'hellemmes 2014 2ème tour'!B15</f>
        <v>2394</v>
      </c>
      <c r="C14" s="39">
        <f>'hellemmes 2014 2ème tour'!C15</f>
        <v>0.3823059725327371</v>
      </c>
    </row>
    <row r="15" spans="1:3" ht="30" customHeight="1">
      <c r="A15" s="76" t="str">
        <f>'hellemmes 2014 2ème tour'!A16</f>
        <v>HUBERT Gisèle
Les gens d'Hellemmes</v>
      </c>
      <c r="B15" s="77">
        <f>'hellemmes 2014 2ème tour'!B16</f>
        <v>1085</v>
      </c>
      <c r="C15" s="78">
        <f>'hellemmes 2014 2ème tour'!C16</f>
        <v>0.17326732673267325</v>
      </c>
    </row>
    <row r="16" spans="1:3" ht="30" customHeight="1">
      <c r="A16" s="71" t="str">
        <f>'hellemmes 2014 2ème tour'!A17</f>
        <v>BOISARD-VANNIER Caroline
Union pour Hellemmes</v>
      </c>
      <c r="B16" s="41">
        <f>'hellemmes 2014 2ème tour'!B17</f>
        <v>1059</v>
      </c>
      <c r="C16" s="42">
        <f>'hellemmes 2014 2ème tour'!C17</f>
        <v>0.16911529862663685</v>
      </c>
    </row>
    <row r="17" spans="1:3" ht="30" customHeight="1" thickBot="1">
      <c r="A17" s="43" t="str">
        <f>'hellemmes 2014 2ème tour'!A18</f>
        <v>TOTAL</v>
      </c>
      <c r="B17" s="44">
        <f>'hellemmes 2014 2ème tour'!B18</f>
        <v>6262</v>
      </c>
      <c r="C17" s="45">
        <f>'hellemmes 2014 2ème tour'!C18</f>
        <v>1</v>
      </c>
    </row>
  </sheetData>
  <sheetProtection sheet="1" selectLockedCells="1"/>
  <mergeCells count="2">
    <mergeCell ref="A1:C1"/>
    <mergeCell ref="A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40" r:id="rId2"/>
  <headerFooter alignWithMargins="0">
    <oddHeader>&amp;C&amp;"Calibri,Gras"ELECTIONS COMMUNALES HELLEMMES
DIMANCHE 30 MARS 2014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G16"/>
  <sheetViews>
    <sheetView zoomScale="130" zoomScaleNormal="130" zoomScalePageLayoutView="0" workbookViewId="0" topLeftCell="A1">
      <selection activeCell="I15" sqref="I15"/>
    </sheetView>
  </sheetViews>
  <sheetFormatPr defaultColWidth="11.421875" defaultRowHeight="12.75"/>
  <cols>
    <col min="1" max="1" width="32.140625" style="2" customWidth="1"/>
    <col min="2" max="2" width="9.57421875" style="2" customWidth="1"/>
    <col min="3" max="3" width="11.421875" style="2" customWidth="1"/>
    <col min="4" max="4" width="7.28125" style="2" customWidth="1"/>
    <col min="5" max="5" width="31.7109375" style="2" customWidth="1"/>
    <col min="6" max="6" width="9.7109375" style="2" customWidth="1"/>
    <col min="7" max="16384" width="11.421875" style="2" customWidth="1"/>
  </cols>
  <sheetData>
    <row r="1" spans="1:7" ht="13.5">
      <c r="A1" s="85" t="e">
        <f>#REF!</f>
        <v>#REF!</v>
      </c>
      <c r="B1" s="85"/>
      <c r="C1" s="85"/>
      <c r="E1" s="89" t="str">
        <f>'RESULTATS LM'!A2</f>
        <v>HELLEMMES</v>
      </c>
      <c r="F1" s="89"/>
      <c r="G1" s="89"/>
    </row>
    <row r="2" spans="1:7" ht="13.5">
      <c r="A2" s="46"/>
      <c r="B2" s="46"/>
      <c r="C2" s="46"/>
      <c r="E2" s="46"/>
      <c r="F2" s="46"/>
      <c r="G2" s="46"/>
    </row>
    <row r="3" spans="1:7" ht="13.5">
      <c r="A3" s="47" t="e">
        <f>#REF!</f>
        <v>#REF!</v>
      </c>
      <c r="B3" s="47" t="e">
        <f>#REF!</f>
        <v>#REF!</v>
      </c>
      <c r="C3" s="47"/>
      <c r="E3" s="47" t="str">
        <f>'RESULTATS LM'!A4</f>
        <v>électeurs</v>
      </c>
      <c r="F3" s="47">
        <f>'RESULTATS LM'!B4</f>
        <v>11799</v>
      </c>
      <c r="G3" s="47"/>
    </row>
    <row r="4" spans="1:7" ht="13.5">
      <c r="A4" s="47" t="e">
        <f>#REF!</f>
        <v>#REF!</v>
      </c>
      <c r="B4" s="47" t="e">
        <f>#REF!</f>
        <v>#REF!</v>
      </c>
      <c r="C4" s="48" t="e">
        <f>#REF!</f>
        <v>#REF!</v>
      </c>
      <c r="E4" s="47" t="str">
        <f>'RESULTATS LM'!A5</f>
        <v>votants</v>
      </c>
      <c r="F4" s="47">
        <f>'RESULTATS LM'!B5</f>
        <v>6505</v>
      </c>
      <c r="G4" s="48">
        <f>'RESULTATS LM'!C5</f>
        <v>0.5513179082973133</v>
      </c>
    </row>
    <row r="5" spans="1:7" ht="13.5">
      <c r="A5" s="47" t="e">
        <f>#REF!</f>
        <v>#REF!</v>
      </c>
      <c r="B5" s="47" t="e">
        <f>#REF!</f>
        <v>#REF!</v>
      </c>
      <c r="C5" s="48" t="e">
        <f>#REF!</f>
        <v>#REF!</v>
      </c>
      <c r="E5" s="47" t="str">
        <f>'RESULTATS LM'!A6</f>
        <v>procurations</v>
      </c>
      <c r="F5" s="47">
        <f>'RESULTATS LM'!B6</f>
        <v>112</v>
      </c>
      <c r="G5" s="48">
        <f>'RESULTATS LM'!C6</f>
        <v>0</v>
      </c>
    </row>
    <row r="6" spans="1:7" ht="13.5">
      <c r="A6" s="47" t="e">
        <f>#REF!</f>
        <v>#REF!</v>
      </c>
      <c r="B6" s="47" t="e">
        <f>#REF!</f>
        <v>#REF!</v>
      </c>
      <c r="C6" s="48" t="e">
        <f>#REF!</f>
        <v>#REF!</v>
      </c>
      <c r="E6" s="47" t="str">
        <f>'RESULTATS LM'!A7</f>
        <v>exprimés/votants</v>
      </c>
      <c r="F6" s="47">
        <f>'RESULTATS LM'!B7</f>
        <v>6262</v>
      </c>
      <c r="G6" s="48">
        <f>'RESULTATS LM'!C7</f>
        <v>0.9626441199077632</v>
      </c>
    </row>
    <row r="7" spans="1:7" ht="13.5" hidden="1">
      <c r="A7" s="47" t="e">
        <f>#REF!</f>
        <v>#REF!</v>
      </c>
      <c r="B7" s="47" t="e">
        <f>#REF!</f>
        <v>#REF!</v>
      </c>
      <c r="C7" s="48" t="e">
        <f>#REF!</f>
        <v>#REF!</v>
      </c>
      <c r="E7" s="47" t="e">
        <f>'RESULTATS LM'!A8</f>
        <v>#REF!</v>
      </c>
      <c r="F7" s="47" t="e">
        <f>'RESULTATS LM'!B8</f>
        <v>#REF!</v>
      </c>
      <c r="G7" s="48" t="e">
        <f>'RESULTATS LM'!C8</f>
        <v>#REF!</v>
      </c>
    </row>
    <row r="8" spans="1:7" ht="13.5">
      <c r="A8" s="47" t="e">
        <f>#REF!</f>
        <v>#REF!</v>
      </c>
      <c r="B8" s="47" t="e">
        <f>#REF!</f>
        <v>#REF!</v>
      </c>
      <c r="C8" s="48" t="e">
        <f>#REF!</f>
        <v>#REF!</v>
      </c>
      <c r="E8" s="47" t="str">
        <f>'RESULTATS LM'!A9</f>
        <v>nuls/votants</v>
      </c>
      <c r="F8" s="47">
        <f>'RESULTATS LM'!B9</f>
        <v>243</v>
      </c>
      <c r="G8" s="48">
        <f>'RESULTATS LM'!C9</f>
        <v>0.03735588009223674</v>
      </c>
    </row>
    <row r="9" spans="1:7" ht="13.5">
      <c r="A9" s="47" t="e">
        <f>#REF!</f>
        <v>#REF!</v>
      </c>
      <c r="B9" s="47" t="e">
        <f>#REF!</f>
        <v>#REF!</v>
      </c>
      <c r="C9" s="48" t="e">
        <f>#REF!</f>
        <v>#REF!</v>
      </c>
      <c r="E9" s="47" t="str">
        <f>'RESULTATS LM'!A10</f>
        <v>abstentions</v>
      </c>
      <c r="F9" s="47">
        <f>'RESULTATS LM'!B10</f>
        <v>5294</v>
      </c>
      <c r="G9" s="48">
        <f>'RESULTATS LM'!C10</f>
        <v>0.4486820917026867</v>
      </c>
    </row>
    <row r="10" spans="1:7" ht="13.5">
      <c r="A10" s="86"/>
      <c r="B10" s="87"/>
      <c r="C10" s="88"/>
      <c r="E10" s="90"/>
      <c r="F10" s="90"/>
      <c r="G10" s="90"/>
    </row>
    <row r="11" spans="1:7" ht="13.5">
      <c r="A11" s="49" t="e">
        <f>#REF!</f>
        <v>#REF!</v>
      </c>
      <c r="B11" s="49" t="e">
        <f>#REF!</f>
        <v>#REF!</v>
      </c>
      <c r="C11" s="49" t="e">
        <f>#REF!</f>
        <v>#REF!</v>
      </c>
      <c r="E11" s="49" t="str">
        <f>'RESULTATS LM'!A12</f>
        <v>CANDIDATS</v>
      </c>
      <c r="F11" s="49" t="str">
        <f>'RESULTATS LM'!B12</f>
        <v>Nombre</v>
      </c>
      <c r="G11" s="49" t="str">
        <f>'RESULTATS LM'!C12</f>
        <v>%</v>
      </c>
    </row>
    <row r="12" spans="1:7" ht="27">
      <c r="A12" s="72" t="e">
        <f>#REF!</f>
        <v>#REF!</v>
      </c>
      <c r="B12" s="47" t="e">
        <f>#REF!</f>
        <v>#REF!</v>
      </c>
      <c r="C12" s="50" t="e">
        <f>#REF!</f>
        <v>#REF!</v>
      </c>
      <c r="E12" s="72" t="str">
        <f>'RESULTATS LM'!A13</f>
        <v>DUMESNIL Jean-Rémy
Hellemmes bleu marine</v>
      </c>
      <c r="F12" s="47">
        <f>'RESULTATS LM'!B13</f>
        <v>1724</v>
      </c>
      <c r="G12" s="50">
        <f>'RESULTATS LM'!C13</f>
        <v>0.27531140210795274</v>
      </c>
    </row>
    <row r="13" spans="1:7" ht="27">
      <c r="A13" s="72" t="e">
        <f>#REF!</f>
        <v>#REF!</v>
      </c>
      <c r="B13" s="47" t="e">
        <f>#REF!</f>
        <v>#REF!</v>
      </c>
      <c r="C13" s="50" t="e">
        <f>#REF!</f>
        <v>#REF!</v>
      </c>
      <c r="E13" s="72" t="str">
        <f>'RESULTATS LM'!A14</f>
        <v>MARCHAND Frédéric
Hellemmes, la ville, la vie ensemble</v>
      </c>
      <c r="F13" s="47">
        <f>'RESULTATS LM'!B14</f>
        <v>2394</v>
      </c>
      <c r="G13" s="50">
        <f>'RESULTATS LM'!C14</f>
        <v>0.3823059725327371</v>
      </c>
    </row>
    <row r="14" spans="1:7" ht="27">
      <c r="A14" s="72" t="e">
        <f>#REF!</f>
        <v>#REF!</v>
      </c>
      <c r="B14" s="47" t="e">
        <f>#REF!</f>
        <v>#REF!</v>
      </c>
      <c r="C14" s="50" t="e">
        <f>#REF!</f>
        <v>#REF!</v>
      </c>
      <c r="E14" s="72" t="str">
        <f>'RESULTATS LM'!A15</f>
        <v>HUBERT Gisèle
Les gens d'Hellemmes</v>
      </c>
      <c r="F14" s="47">
        <f>'RESULTATS LM'!B15</f>
        <v>1085</v>
      </c>
      <c r="G14" s="50">
        <f>'RESULTATS LM'!C15</f>
        <v>0.17326732673267325</v>
      </c>
    </row>
    <row r="15" spans="1:7" ht="29.25" customHeight="1">
      <c r="A15" s="51" t="e">
        <f>#REF!</f>
        <v>#REF!</v>
      </c>
      <c r="B15" s="51" t="e">
        <f>#REF!</f>
        <v>#REF!</v>
      </c>
      <c r="C15" s="52" t="e">
        <f>#REF!</f>
        <v>#REF!</v>
      </c>
      <c r="E15" s="72" t="str">
        <f>'RESULTATS LM'!A16</f>
        <v>BOISARD-VANNIER Caroline
Union pour Hellemmes</v>
      </c>
      <c r="F15" s="47">
        <f>'RESULTATS LM'!B16</f>
        <v>1059</v>
      </c>
      <c r="G15" s="50">
        <f>'RESULTATS LM'!C16</f>
        <v>0.16911529862663685</v>
      </c>
    </row>
    <row r="16" spans="1:7" ht="29.25" customHeight="1">
      <c r="A16" s="46"/>
      <c r="B16" s="46"/>
      <c r="C16" s="46"/>
      <c r="E16" s="51" t="str">
        <f>'RESULTATS LM'!A17</f>
        <v>TOTAL</v>
      </c>
      <c r="F16" s="51">
        <f>'RESULTATS LM'!B17</f>
        <v>6262</v>
      </c>
      <c r="G16" s="52">
        <f>'RESULTATS LM'!C17</f>
        <v>1</v>
      </c>
    </row>
  </sheetData>
  <sheetProtection sheet="1" objects="1" scenarios="1" selectLockedCells="1" selectUnlockedCells="1"/>
  <mergeCells count="4">
    <mergeCell ref="A1:C1"/>
    <mergeCell ref="A10:C10"/>
    <mergeCell ref="E1:G1"/>
    <mergeCell ref="E10:G10"/>
  </mergeCells>
  <printOptions horizontalCentered="1" verticalCentered="1"/>
  <pageMargins left="0.17" right="0.17" top="0.36" bottom="0.34" header="0.31496062992125984" footer="0.31496062992125984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WIBAUXLU</cp:lastModifiedBy>
  <cp:lastPrinted>2014-03-31T07:34:07Z</cp:lastPrinted>
  <dcterms:created xsi:type="dcterms:W3CDTF">2007-03-03T15:26:53Z</dcterms:created>
  <dcterms:modified xsi:type="dcterms:W3CDTF">2014-03-31T07:34:22Z</dcterms:modified>
  <cp:category/>
  <cp:version/>
  <cp:contentType/>
  <cp:contentStatus/>
</cp:coreProperties>
</file>